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war\Desktop\MirizeRocket\"/>
    </mc:Choice>
  </mc:AlternateContent>
  <xr:revisionPtr revIDLastSave="0" documentId="13_ncr:1_{E1B09ECB-FA17-4FE4-944D-D2B26F8822D9}" xr6:coauthVersionLast="45" xr6:coauthVersionMax="45" xr10:uidLastSave="{00000000-0000-0000-0000-000000000000}"/>
  <bookViews>
    <workbookView xWindow="41295" yWindow="105" windowWidth="16132" windowHeight="15413" xr2:uid="{5C67C8C5-6366-4270-8C1D-B1B462D9C0E6}"/>
  </bookViews>
  <sheets>
    <sheet name="サンプ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T11" i="1" l="1"/>
  <c r="U11" i="1" s="1"/>
  <c r="H7" i="1"/>
  <c r="T6" i="1" l="1"/>
  <c r="T5" i="1"/>
  <c r="I7" i="1"/>
  <c r="J7" i="1" l="1"/>
  <c r="K7" i="1" l="1"/>
  <c r="L7" i="1" l="1"/>
  <c r="M7" i="1" l="1"/>
  <c r="N7" i="1" l="1"/>
  <c r="O7" i="1" l="1"/>
  <c r="P7" i="1" l="1"/>
  <c r="Q7" i="1" l="1"/>
  <c r="R7" i="1" l="1"/>
  <c r="S7" i="1" l="1"/>
  <c r="T4" i="1"/>
  <c r="U6" i="1" s="1"/>
  <c r="C12" i="1" l="1"/>
  <c r="C13" i="1"/>
  <c r="R13" i="1" s="1"/>
  <c r="T7" i="1"/>
  <c r="U7" i="1" s="1"/>
  <c r="U4" i="1"/>
  <c r="U5" i="1"/>
  <c r="S13" i="1" l="1"/>
  <c r="K13" i="1"/>
  <c r="G13" i="1"/>
  <c r="H13" i="1"/>
  <c r="P13" i="1"/>
  <c r="N13" i="1"/>
  <c r="L13" i="1"/>
  <c r="I13" i="1"/>
  <c r="Q13" i="1"/>
  <c r="O13" i="1"/>
  <c r="J13" i="1"/>
  <c r="M13" i="1"/>
  <c r="S12" i="1"/>
  <c r="R12" i="1"/>
  <c r="Q12" i="1"/>
  <c r="I12" i="1"/>
  <c r="H12" i="1"/>
  <c r="K12" i="1"/>
  <c r="P12" i="1"/>
  <c r="J12" i="1"/>
  <c r="N12" i="1"/>
  <c r="M12" i="1"/>
  <c r="L12" i="1"/>
  <c r="O12" i="1"/>
  <c r="G12" i="1"/>
  <c r="I14" i="1"/>
  <c r="Q14" i="1"/>
  <c r="J14" i="1"/>
  <c r="H14" i="1"/>
  <c r="K14" i="1"/>
  <c r="S14" i="1"/>
  <c r="M14" i="1"/>
  <c r="P14" i="1"/>
  <c r="N14" i="1"/>
  <c r="O14" i="1"/>
  <c r="R14" i="1"/>
  <c r="L14" i="1"/>
  <c r="G14" i="1"/>
  <c r="T13" i="1" l="1"/>
  <c r="U13" i="1" s="1"/>
  <c r="K15" i="1"/>
  <c r="H15" i="1"/>
  <c r="J15" i="1"/>
  <c r="L15" i="1"/>
  <c r="P15" i="1"/>
  <c r="G15" i="1"/>
  <c r="T12" i="1"/>
  <c r="O15" i="1"/>
  <c r="I15" i="1"/>
  <c r="T14" i="1"/>
  <c r="U14" i="1" s="1"/>
  <c r="Q15" i="1"/>
  <c r="M15" i="1"/>
  <c r="R15" i="1"/>
  <c r="N15" i="1"/>
  <c r="S15" i="1"/>
  <c r="U12" i="1" l="1"/>
  <c r="T15" i="1"/>
</calcChain>
</file>

<file path=xl/sharedStrings.xml><?xml version="1.0" encoding="utf-8"?>
<sst xmlns="http://schemas.openxmlformats.org/spreadsheetml/2006/main" count="27" uniqueCount="19">
  <si>
    <t>売上高</t>
    <rPh sb="0" eb="2">
      <t>ウリアゲ</t>
    </rPh>
    <rPh sb="2" eb="3">
      <t>ダカ</t>
    </rPh>
    <phoneticPr fontId="2"/>
  </si>
  <si>
    <t>変動費</t>
    <rPh sb="0" eb="2">
      <t>ヘンドウ</t>
    </rPh>
    <rPh sb="2" eb="3">
      <t>ヒ</t>
    </rPh>
    <phoneticPr fontId="2"/>
  </si>
  <si>
    <t>固定費</t>
    <rPh sb="0" eb="3">
      <t>コテイヒ</t>
    </rPh>
    <phoneticPr fontId="2"/>
  </si>
  <si>
    <t>営業利益</t>
    <rPh sb="0" eb="2">
      <t>エイギョウ</t>
    </rPh>
    <rPh sb="2" eb="4">
      <t>リエキ</t>
    </rPh>
    <phoneticPr fontId="2"/>
  </si>
  <si>
    <t>合計</t>
    <rPh sb="0" eb="2">
      <t>ゴウケイ</t>
    </rPh>
    <phoneticPr fontId="2"/>
  </si>
  <si>
    <t>a</t>
    <phoneticPr fontId="2"/>
  </si>
  <si>
    <t>b</t>
    <phoneticPr fontId="2"/>
  </si>
  <si>
    <t>チェック</t>
    <phoneticPr fontId="2"/>
  </si>
  <si>
    <t>x</t>
    <phoneticPr fontId="2"/>
  </si>
  <si>
    <t>y</t>
    <phoneticPr fontId="2"/>
  </si>
  <si>
    <t>比率</t>
    <rPh sb="0" eb="2">
      <t>ヒリツ</t>
    </rPh>
    <phoneticPr fontId="2"/>
  </si>
  <si>
    <t>計算用の元のPL</t>
    <rPh sb="0" eb="3">
      <t>ケイサンヨウ</t>
    </rPh>
    <rPh sb="4" eb="5">
      <t>モト</t>
    </rPh>
    <phoneticPr fontId="2"/>
  </si>
  <si>
    <t>個変分解後のPL</t>
    <rPh sb="0" eb="1">
      <t>コ</t>
    </rPh>
    <rPh sb="1" eb="2">
      <t>ヘン</t>
    </rPh>
    <rPh sb="2" eb="4">
      <t>ブンカイ</t>
    </rPh>
    <rPh sb="4" eb="5">
      <t>ゴ</t>
    </rPh>
    <phoneticPr fontId="2"/>
  </si>
  <si>
    <t>売上高</t>
    <rPh sb="0" eb="3">
      <t>ウリアゲダカ</t>
    </rPh>
    <phoneticPr fontId="2"/>
  </si>
  <si>
    <t>SLOPE関数を使用</t>
    <rPh sb="5" eb="7">
      <t>カンスウ</t>
    </rPh>
    <rPh sb="8" eb="10">
      <t>シヨウ</t>
    </rPh>
    <phoneticPr fontId="2"/>
  </si>
  <si>
    <t>INTERCEPT関数を使用</t>
    <rPh sb="9" eb="11">
      <t>カンスウ</t>
    </rPh>
    <rPh sb="12" eb="14">
      <t>シヨウ</t>
    </rPh>
    <phoneticPr fontId="2"/>
  </si>
  <si>
    <t>パラメータ</t>
    <phoneticPr fontId="2"/>
  </si>
  <si>
    <t>説明</t>
    <rPh sb="0" eb="2">
      <t>セツメイ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</si>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</sst>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yy&quot;年&quot;mm&quot;月&quot;"/>
    <numFmt numFmtId="181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i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181" fontId="3" fillId="0" borderId="0" xfId="2" applyNumberFormat="1" applyFont="1">
      <alignment vertical="center"/>
    </xf>
    <xf numFmtId="0" fontId="4" fillId="2" borderId="0" xfId="0" applyFont="1" applyFill="1">
      <alignment vertical="center"/>
    </xf>
    <xf numFmtId="18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38" fontId="3" fillId="0" borderId="0" xfId="1" applyFont="1">
      <alignment vertical="center"/>
    </xf>
    <xf numFmtId="38" fontId="3" fillId="3" borderId="0" xfId="1" applyFont="1" applyFill="1">
      <alignment vertical="center"/>
    </xf>
    <xf numFmtId="181" fontId="5" fillId="4" borderId="0" xfId="2" applyNumberFormat="1" applyFont="1" applyFill="1">
      <alignment vertical="center"/>
    </xf>
    <xf numFmtId="40" fontId="3" fillId="0" borderId="0" xfId="1" applyNumberFormat="1" applyFont="1">
      <alignment vertical="center"/>
    </xf>
    <xf numFmtId="38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5002579805729411E-3"/>
                  <c:y val="0.206084203959691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サンプル!$G$4:$S$4</c:f>
              <c:numCache>
                <c:formatCode>#,##0_);[Red]\(#,##0\)</c:formatCode>
                <c:ptCount val="13"/>
                <c:pt idx="0">
                  <c:v>10000</c:v>
                </c:pt>
                <c:pt idx="1">
                  <c:v>10100</c:v>
                </c:pt>
                <c:pt idx="2">
                  <c:v>10504</c:v>
                </c:pt>
                <c:pt idx="3">
                  <c:v>10924.16</c:v>
                </c:pt>
                <c:pt idx="4">
                  <c:v>11251.8848</c:v>
                </c:pt>
                <c:pt idx="5">
                  <c:v>11701.960192</c:v>
                </c:pt>
                <c:pt idx="6">
                  <c:v>11818.97979392</c:v>
                </c:pt>
                <c:pt idx="7">
                  <c:v>12409.928783616</c:v>
                </c:pt>
                <c:pt idx="8">
                  <c:v>12658.127359288321</c:v>
                </c:pt>
                <c:pt idx="9">
                  <c:v>13164.452453659855</c:v>
                </c:pt>
                <c:pt idx="10">
                  <c:v>13427.741502733052</c:v>
                </c:pt>
                <c:pt idx="11">
                  <c:v>13562.018917760382</c:v>
                </c:pt>
                <c:pt idx="12">
                  <c:v>14104.499674470799</c:v>
                </c:pt>
              </c:numCache>
            </c:numRef>
          </c:xVal>
          <c:yVal>
            <c:numRef>
              <c:f>サンプル!$G$7:$S$7</c:f>
              <c:numCache>
                <c:formatCode>#,##0_);[Red]\(#,##0\)</c:formatCode>
                <c:ptCount val="13"/>
                <c:pt idx="0">
                  <c:v>2000</c:v>
                </c:pt>
                <c:pt idx="1">
                  <c:v>2010</c:v>
                </c:pt>
                <c:pt idx="2">
                  <c:v>2352.1999999999998</c:v>
                </c:pt>
                <c:pt idx="3">
                  <c:v>2646.2879999999986</c:v>
                </c:pt>
                <c:pt idx="4">
                  <c:v>2941.2340799999984</c:v>
                </c:pt>
                <c:pt idx="5">
                  <c:v>3291.9899504000005</c:v>
                </c:pt>
                <c:pt idx="6">
                  <c:v>3238.5110402399987</c:v>
                </c:pt>
                <c:pt idx="7">
                  <c:v>3757.8506548623991</c:v>
                </c:pt>
                <c:pt idx="8">
                  <c:v>3933.0076679596477</c:v>
                </c:pt>
                <c:pt idx="9">
                  <c:v>4270.4370408812974</c:v>
                </c:pt>
                <c:pt idx="10">
                  <c:v>4493.4694905813412</c:v>
                </c:pt>
                <c:pt idx="11">
                  <c:v>4588.4041854871557</c:v>
                </c:pt>
                <c:pt idx="12">
                  <c:v>4946.0351924548031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E5-44ED-8B14-12C93C0DB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664863"/>
        <c:axId val="1438204015"/>
      </c:scatterChart>
      <c:valAx>
        <c:axId val="1820664863"/>
        <c:scaling>
          <c:orientation val="minMax"/>
          <c:min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438204015"/>
        <c:crosses val="autoZero"/>
        <c:crossBetween val="midCat"/>
      </c:valAx>
      <c:valAx>
        <c:axId val="143820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820664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14288</xdr:colOff>
      <xdr:row>16</xdr:row>
      <xdr:rowOff>4762</xdr:rowOff>
    </xdr:from>
    <xdr:to>
      <xdr:col>19</xdr:col>
      <xdr:colOff>14288</xdr:colOff>
      <xdr:row>27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0B7A08-7DF8-4BD2-A4A8-0589293CF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59D51-A082-40E7-9D8D-A4912342FE35}">
  <dimension ref="B1:U16"/>
  <sheetViews>
    <sheetView showGridLines="0" tabSelected="1" workbookViewId="0"/>
  </sheetViews>
  <sheetFormatPr defaultRowHeight="15" x14ac:dyDescent="0.7"/>
  <cols>
    <col min="1" max="2" width="3.625" style="1" customWidth="1"/>
    <col min="3" max="3" width="9.0625" style="1" bestFit="1" customWidth="1"/>
    <col min="4" max="4" width="20.375" style="1" bestFit="1" customWidth="1"/>
    <col min="5" max="5" width="3.625" style="1" customWidth="1"/>
    <col min="6" max="6" width="9" style="1"/>
    <col min="7" max="19" width="9.25" style="1" bestFit="1" customWidth="1"/>
    <col min="20" max="21" width="9.0625" style="1" bestFit="1" customWidth="1"/>
    <col min="22" max="16384" width="9" style="1"/>
  </cols>
  <sheetData>
    <row r="1" spans="2:21" x14ac:dyDescent="0.7"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21" x14ac:dyDescent="0.7">
      <c r="F2" s="1" t="s">
        <v>11</v>
      </c>
    </row>
    <row r="3" spans="2:21" x14ac:dyDescent="0.7">
      <c r="F3" s="3"/>
      <c r="G3" s="4">
        <v>43466</v>
      </c>
      <c r="H3" s="4">
        <v>43497</v>
      </c>
      <c r="I3" s="4">
        <v>43525</v>
      </c>
      <c r="J3" s="4">
        <v>43556</v>
      </c>
      <c r="K3" s="4">
        <v>43586</v>
      </c>
      <c r="L3" s="4">
        <v>43617</v>
      </c>
      <c r="M3" s="4">
        <v>43647</v>
      </c>
      <c r="N3" s="4">
        <v>43678</v>
      </c>
      <c r="O3" s="4">
        <v>43709</v>
      </c>
      <c r="P3" s="4">
        <v>43739</v>
      </c>
      <c r="Q3" s="4">
        <v>43770</v>
      </c>
      <c r="R3" s="4">
        <v>43800</v>
      </c>
      <c r="S3" s="4">
        <v>43831</v>
      </c>
      <c r="T3" s="5" t="s">
        <v>4</v>
      </c>
      <c r="U3" s="5" t="s">
        <v>10</v>
      </c>
    </row>
    <row r="4" spans="2:21" x14ac:dyDescent="0.7">
      <c r="F4" s="6" t="s">
        <v>0</v>
      </c>
      <c r="G4" s="7">
        <v>10000</v>
      </c>
      <c r="H4" s="7">
        <v>10100</v>
      </c>
      <c r="I4" s="7">
        <v>10504</v>
      </c>
      <c r="J4" s="7">
        <v>10924.16</v>
      </c>
      <c r="K4" s="7">
        <v>11251.8848</v>
      </c>
      <c r="L4" s="7">
        <v>11701.960192</v>
      </c>
      <c r="M4" s="7">
        <v>11818.97979392</v>
      </c>
      <c r="N4" s="7">
        <v>12409.928783616</v>
      </c>
      <c r="O4" s="7">
        <v>12658.127359288321</v>
      </c>
      <c r="P4" s="7">
        <v>13164.452453659855</v>
      </c>
      <c r="Q4" s="7">
        <v>13427.741502733052</v>
      </c>
      <c r="R4" s="7">
        <v>13562.018917760382</v>
      </c>
      <c r="S4" s="7">
        <v>14104.499674470799</v>
      </c>
      <c r="T4" s="8">
        <f>SUM(G4:S4)</f>
        <v>155627.75347744842</v>
      </c>
      <c r="U4" s="9">
        <f>T4/$T$4</f>
        <v>1</v>
      </c>
    </row>
    <row r="5" spans="2:21" x14ac:dyDescent="0.7">
      <c r="F5" s="6" t="s">
        <v>1</v>
      </c>
      <c r="G5" s="7">
        <v>2700</v>
      </c>
      <c r="H5" s="7">
        <v>2790</v>
      </c>
      <c r="I5" s="7">
        <v>2851.8</v>
      </c>
      <c r="J5" s="7">
        <v>2977.8720000000008</v>
      </c>
      <c r="K5" s="7">
        <v>3010.6507200000005</v>
      </c>
      <c r="L5" s="7">
        <v>3109.9702416000005</v>
      </c>
      <c r="M5" s="7">
        <v>3280.4687536800011</v>
      </c>
      <c r="N5" s="7">
        <v>3352.0781287536006</v>
      </c>
      <c r="O5" s="7">
        <v>3425.1196913286726</v>
      </c>
      <c r="P5" s="7">
        <v>3594.0154127785577</v>
      </c>
      <c r="Q5" s="7">
        <v>3634.2720121517095</v>
      </c>
      <c r="R5" s="7">
        <v>3673.6147322732268</v>
      </c>
      <c r="S5" s="7">
        <v>3858.4644820159956</v>
      </c>
      <c r="T5" s="8">
        <f>SUM(G5:S5)</f>
        <v>42258.326174581765</v>
      </c>
      <c r="U5" s="9">
        <f>T5/$T$4</f>
        <v>0.27153464102857011</v>
      </c>
    </row>
    <row r="6" spans="2:21" x14ac:dyDescent="0.7">
      <c r="F6" s="6" t="s">
        <v>2</v>
      </c>
      <c r="G6" s="7">
        <v>5300</v>
      </c>
      <c r="H6" s="7">
        <v>5300</v>
      </c>
      <c r="I6" s="7">
        <v>5300</v>
      </c>
      <c r="J6" s="7">
        <v>5300</v>
      </c>
      <c r="K6" s="7">
        <v>5300</v>
      </c>
      <c r="L6" s="7">
        <v>5300</v>
      </c>
      <c r="M6" s="7">
        <v>5300</v>
      </c>
      <c r="N6" s="7">
        <v>5300</v>
      </c>
      <c r="O6" s="7">
        <v>5300</v>
      </c>
      <c r="P6" s="7">
        <v>5300</v>
      </c>
      <c r="Q6" s="7">
        <v>5300</v>
      </c>
      <c r="R6" s="7">
        <v>5300</v>
      </c>
      <c r="S6" s="7">
        <v>5300</v>
      </c>
      <c r="T6" s="8">
        <f>SUM(G6:S6)</f>
        <v>68900</v>
      </c>
      <c r="U6" s="9">
        <f>T6/$T$4</f>
        <v>0.44272309058283815</v>
      </c>
    </row>
    <row r="7" spans="2:21" x14ac:dyDescent="0.7">
      <c r="F7" s="6" t="s">
        <v>3</v>
      </c>
      <c r="G7" s="8">
        <f>G4-G5-G6</f>
        <v>2000</v>
      </c>
      <c r="H7" s="8">
        <f>H4-H5-H6</f>
        <v>2010</v>
      </c>
      <c r="I7" s="8">
        <f>I4-I5-I6</f>
        <v>2352.1999999999998</v>
      </c>
      <c r="J7" s="8">
        <f>J4-J5-J6</f>
        <v>2646.2879999999986</v>
      </c>
      <c r="K7" s="8">
        <f>K4-K5-K6</f>
        <v>2941.2340799999984</v>
      </c>
      <c r="L7" s="8">
        <f>L4-L5-L6</f>
        <v>3291.9899504000005</v>
      </c>
      <c r="M7" s="8">
        <f>M4-M5-M6</f>
        <v>3238.5110402399987</v>
      </c>
      <c r="N7" s="8">
        <f>N4-N5-N6</f>
        <v>3757.8506548623991</v>
      </c>
      <c r="O7" s="8">
        <f>O4-O5-O6</f>
        <v>3933.0076679596477</v>
      </c>
      <c r="P7" s="8">
        <f>P4-P5-P6</f>
        <v>4270.4370408812974</v>
      </c>
      <c r="Q7" s="8">
        <f>Q4-Q5-Q6</f>
        <v>4493.4694905813412</v>
      </c>
      <c r="R7" s="8">
        <f>R4-R5-R6</f>
        <v>4588.4041854871557</v>
      </c>
      <c r="S7" s="8">
        <f>S4-S5-S6</f>
        <v>4946.0351924548031</v>
      </c>
      <c r="T7" s="8">
        <f>SUM(G7:S7)</f>
        <v>44469.427302866628</v>
      </c>
      <c r="U7" s="9">
        <f>T7/$T$4</f>
        <v>0.28574226838859157</v>
      </c>
    </row>
    <row r="9" spans="2:21" x14ac:dyDescent="0.7">
      <c r="F9" s="1" t="s">
        <v>12</v>
      </c>
    </row>
    <row r="10" spans="2:21" x14ac:dyDescent="0.7">
      <c r="B10" s="3"/>
      <c r="C10" s="5" t="s">
        <v>16</v>
      </c>
      <c r="D10" s="5" t="s">
        <v>17</v>
      </c>
      <c r="F10" s="3"/>
      <c r="G10" s="4">
        <v>43466</v>
      </c>
      <c r="H10" s="4">
        <v>43497</v>
      </c>
      <c r="I10" s="4">
        <v>43525</v>
      </c>
      <c r="J10" s="4">
        <v>43556</v>
      </c>
      <c r="K10" s="4">
        <v>43586</v>
      </c>
      <c r="L10" s="4">
        <v>43617</v>
      </c>
      <c r="M10" s="4">
        <v>43647</v>
      </c>
      <c r="N10" s="4">
        <v>43678</v>
      </c>
      <c r="O10" s="4">
        <v>43709</v>
      </c>
      <c r="P10" s="4">
        <v>43739</v>
      </c>
      <c r="Q10" s="4">
        <v>43770</v>
      </c>
      <c r="R10" s="4">
        <v>43800</v>
      </c>
      <c r="S10" s="4">
        <v>43831</v>
      </c>
      <c r="T10" s="5" t="s">
        <v>4</v>
      </c>
      <c r="U10" s="5" t="s">
        <v>10</v>
      </c>
    </row>
    <row r="11" spans="2:21" x14ac:dyDescent="0.7">
      <c r="B11" s="1" t="s">
        <v>8</v>
      </c>
      <c r="C11" s="1" t="s">
        <v>13</v>
      </c>
      <c r="D11" s="1" t="s">
        <v>18</v>
      </c>
      <c r="F11" s="6" t="s">
        <v>0</v>
      </c>
      <c r="G11" s="7">
        <f>G4</f>
        <v>10000</v>
      </c>
      <c r="H11" s="7">
        <f t="shared" ref="H11:S11" si="0">H4</f>
        <v>10100</v>
      </c>
      <c r="I11" s="7">
        <f t="shared" si="0"/>
        <v>10504</v>
      </c>
      <c r="J11" s="7">
        <f t="shared" si="0"/>
        <v>10924.16</v>
      </c>
      <c r="K11" s="7">
        <f t="shared" si="0"/>
        <v>11251.8848</v>
      </c>
      <c r="L11" s="7">
        <f t="shared" si="0"/>
        <v>11701.960192</v>
      </c>
      <c r="M11" s="7">
        <f t="shared" si="0"/>
        <v>11818.97979392</v>
      </c>
      <c r="N11" s="7">
        <f t="shared" si="0"/>
        <v>12409.928783616</v>
      </c>
      <c r="O11" s="7">
        <f t="shared" si="0"/>
        <v>12658.127359288321</v>
      </c>
      <c r="P11" s="7">
        <f t="shared" si="0"/>
        <v>13164.452453659855</v>
      </c>
      <c r="Q11" s="7">
        <f t="shared" si="0"/>
        <v>13427.741502733052</v>
      </c>
      <c r="R11" s="7">
        <f t="shared" si="0"/>
        <v>13562.018917760382</v>
      </c>
      <c r="S11" s="7">
        <f t="shared" si="0"/>
        <v>14104.499674470799</v>
      </c>
      <c r="T11" s="8">
        <f>SUM(G11:S11)</f>
        <v>155627.75347744842</v>
      </c>
      <c r="U11" s="9">
        <f>T11/$T$11</f>
        <v>1</v>
      </c>
    </row>
    <row r="12" spans="2:21" x14ac:dyDescent="0.7">
      <c r="B12" s="1" t="s">
        <v>5</v>
      </c>
      <c r="C12" s="10">
        <f>SLOPE(G7:S7,G4:S4)</f>
        <v>0.72819862814870506</v>
      </c>
      <c r="D12" s="10" t="s">
        <v>14</v>
      </c>
      <c r="F12" s="6" t="s">
        <v>1</v>
      </c>
      <c r="G12" s="7">
        <f>G11-G11*$C$12</f>
        <v>2718.0137185129497</v>
      </c>
      <c r="H12" s="7">
        <f t="shared" ref="H12:S12" si="1">H11-H11*$C$12</f>
        <v>2745.1938556980786</v>
      </c>
      <c r="I12" s="7">
        <f t="shared" si="1"/>
        <v>2855.0016099260019</v>
      </c>
      <c r="J12" s="7">
        <f t="shared" si="1"/>
        <v>2969.2016743230424</v>
      </c>
      <c r="K12" s="7">
        <f t="shared" si="1"/>
        <v>3058.2777245527341</v>
      </c>
      <c r="L12" s="7">
        <f t="shared" si="1"/>
        <v>3180.6088335348431</v>
      </c>
      <c r="M12" s="7">
        <f t="shared" si="1"/>
        <v>3212.4149218701914</v>
      </c>
      <c r="N12" s="7">
        <f t="shared" si="1"/>
        <v>3373.0356679637007</v>
      </c>
      <c r="O12" s="7">
        <f t="shared" si="1"/>
        <v>3440.4963813229751</v>
      </c>
      <c r="P12" s="7">
        <f t="shared" si="1"/>
        <v>3578.1162365758937</v>
      </c>
      <c r="Q12" s="7">
        <f t="shared" si="1"/>
        <v>3649.6785613074117</v>
      </c>
      <c r="R12" s="7">
        <f t="shared" si="1"/>
        <v>3686.1753469204868</v>
      </c>
      <c r="S12" s="7">
        <f t="shared" si="1"/>
        <v>3833.6223607973061</v>
      </c>
      <c r="T12" s="8">
        <f>SUM(G12:S12)</f>
        <v>42299.836893305612</v>
      </c>
      <c r="U12" s="9">
        <f>T12/$T$11</f>
        <v>0.27180137185129488</v>
      </c>
    </row>
    <row r="13" spans="2:21" x14ac:dyDescent="0.7">
      <c r="B13" s="1" t="s">
        <v>6</v>
      </c>
      <c r="C13" s="7">
        <f>INTERCEPT(G7:S7,G4:S4)</f>
        <v>-5296.8068677904748</v>
      </c>
      <c r="D13" s="7" t="s">
        <v>15</v>
      </c>
      <c r="F13" s="6" t="s">
        <v>2</v>
      </c>
      <c r="G13" s="7">
        <f>-$C$13</f>
        <v>5296.8068677904748</v>
      </c>
      <c r="H13" s="7">
        <f t="shared" ref="H13:S13" si="2">-$C$13</f>
        <v>5296.8068677904748</v>
      </c>
      <c r="I13" s="7">
        <f t="shared" si="2"/>
        <v>5296.8068677904748</v>
      </c>
      <c r="J13" s="7">
        <f t="shared" si="2"/>
        <v>5296.8068677904748</v>
      </c>
      <c r="K13" s="7">
        <f t="shared" si="2"/>
        <v>5296.8068677904748</v>
      </c>
      <c r="L13" s="7">
        <f t="shared" si="2"/>
        <v>5296.8068677904748</v>
      </c>
      <c r="M13" s="7">
        <f t="shared" si="2"/>
        <v>5296.8068677904748</v>
      </c>
      <c r="N13" s="7">
        <f t="shared" si="2"/>
        <v>5296.8068677904748</v>
      </c>
      <c r="O13" s="7">
        <f t="shared" si="2"/>
        <v>5296.8068677904748</v>
      </c>
      <c r="P13" s="7">
        <f t="shared" si="2"/>
        <v>5296.8068677904748</v>
      </c>
      <c r="Q13" s="7">
        <f t="shared" si="2"/>
        <v>5296.8068677904748</v>
      </c>
      <c r="R13" s="7">
        <f t="shared" si="2"/>
        <v>5296.8068677904748</v>
      </c>
      <c r="S13" s="7">
        <f t="shared" si="2"/>
        <v>5296.8068677904748</v>
      </c>
      <c r="T13" s="8">
        <f>SUM(G13:S13)</f>
        <v>68858.489281276168</v>
      </c>
      <c r="U13" s="9">
        <f>T13/$T$11</f>
        <v>0.44245635976011344</v>
      </c>
    </row>
    <row r="14" spans="2:21" x14ac:dyDescent="0.7">
      <c r="B14" s="1" t="s">
        <v>9</v>
      </c>
      <c r="C14" s="1" t="s">
        <v>3</v>
      </c>
      <c r="D14" s="1" t="s">
        <v>18</v>
      </c>
      <c r="F14" s="6" t="s">
        <v>3</v>
      </c>
      <c r="G14" s="8">
        <f>$C$12*G4+$C$13</f>
        <v>1985.1794136965755</v>
      </c>
      <c r="H14" s="8">
        <f>$C$12*H4+$C$13</f>
        <v>2057.9992765114466</v>
      </c>
      <c r="I14" s="8">
        <f>$C$12*I4+$C$13</f>
        <v>2352.1915222835232</v>
      </c>
      <c r="J14" s="8">
        <f>$C$12*J4+$C$13</f>
        <v>2658.1514578864826</v>
      </c>
      <c r="K14" s="8">
        <f>$C$12*K4+$C$13</f>
        <v>2896.8002076567909</v>
      </c>
      <c r="L14" s="8">
        <f>$C$12*L4+$C$13</f>
        <v>3224.5444906746825</v>
      </c>
      <c r="M14" s="8">
        <f>$C$12*M4+$C$13</f>
        <v>3309.7580042593336</v>
      </c>
      <c r="N14" s="8">
        <f>$C$12*N4+$C$13</f>
        <v>3740.0862478618246</v>
      </c>
      <c r="O14" s="8">
        <f>$C$12*O4+$C$13</f>
        <v>3920.8241101748708</v>
      </c>
      <c r="P14" s="8">
        <f>$C$12*P4+$C$13</f>
        <v>4289.5293492934861</v>
      </c>
      <c r="Q14" s="8">
        <f>$C$12*Q4+$C$13</f>
        <v>4481.2560736351652</v>
      </c>
      <c r="R14" s="8">
        <f>$C$12*R4+$C$13</f>
        <v>4579.0367030494208</v>
      </c>
      <c r="S14" s="8">
        <f>$C$12*S4+$C$13</f>
        <v>4974.0704458830178</v>
      </c>
      <c r="T14" s="8">
        <f>SUM(G14:S14)</f>
        <v>44469.427302866621</v>
      </c>
      <c r="U14" s="9">
        <f>T14/$T$11</f>
        <v>0.28574226838859151</v>
      </c>
    </row>
    <row r="15" spans="2:21" x14ac:dyDescent="0.7">
      <c r="F15" s="1" t="s">
        <v>7</v>
      </c>
      <c r="G15" s="11">
        <f>G11-G12-G13-G14</f>
        <v>0</v>
      </c>
      <c r="H15" s="11">
        <f t="shared" ref="H15:T15" si="3">H11-H12-H13-H14</f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1">
        <f t="shared" si="3"/>
        <v>0</v>
      </c>
      <c r="O15" s="11">
        <f t="shared" si="3"/>
        <v>0</v>
      </c>
      <c r="P15" s="11">
        <f t="shared" si="3"/>
        <v>0</v>
      </c>
      <c r="Q15" s="11">
        <f t="shared" si="3"/>
        <v>0</v>
      </c>
      <c r="R15" s="11">
        <f t="shared" si="3"/>
        <v>0</v>
      </c>
      <c r="S15" s="11">
        <f t="shared" si="3"/>
        <v>0</v>
      </c>
      <c r="T15" s="11">
        <f t="shared" si="3"/>
        <v>0</v>
      </c>
    </row>
    <row r="16" spans="2:21" x14ac:dyDescent="0.7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7"/>
    </row>
  </sheetData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渡部崇志</dc:creator>
  <cp:lastModifiedBy>渡部崇志</cp:lastModifiedBy>
  <dcterms:created xsi:type="dcterms:W3CDTF">2020-10-19T22:20:33Z</dcterms:created>
  <dcterms:modified xsi:type="dcterms:W3CDTF">2020-10-19T23:42:20Z</dcterms:modified>
</cp:coreProperties>
</file>